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<sst xmlns="http://schemas.openxmlformats.org/spreadsheetml/2006/main" count="132" uniqueCount="58">
  <si>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</si>
  <si>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</si>
  <si>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</si>
  <si>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</si>
  <si>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</si>
  <si>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</si>
  <si>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</si>
  <si>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</si>
  <si>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</si>
  <si>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</si>
  <si>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</si>
  <si>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</si>
  <si>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</si>
  <si>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</si>
  <si>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</si>
  <si>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</si>
  <si>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</si>
  <si>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</si>
  <si>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</si>
  <si>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</si>
  <si>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</si>
  <si>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</si>
  <si>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</si>
  <si>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</si>
  <si>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26</t>
  </si>
  <si>
    <t>21</t>
  </si>
  <si>
    <t>23</t>
  </si>
  <si>
    <t>30</t>
  </si>
  <si>
    <t>18</t>
  </si>
  <si>
    <t>ЗЕНЬКОВИЧА ул.</t>
  </si>
  <si>
    <t>ВЫЧЕГОДСКАЯ ул.</t>
  </si>
  <si>
    <t>МИРА ул.</t>
  </si>
  <si>
    <t>ЛАХТИНСКОЕ шос.</t>
  </si>
  <si>
    <t>701,7</t>
  </si>
  <si>
    <t>403,7</t>
  </si>
  <si>
    <t>0</t>
  </si>
  <si>
    <t>Приложение № 4</t>
  </si>
  <si>
    <t>к Извещению и документации о проведении</t>
  </si>
  <si>
    <t>открытого конкурса</t>
  </si>
  <si>
    <t>Лот2 Исакогорский и Цигломенский территориальный округ</t>
  </si>
  <si>
    <t>15, 1</t>
  </si>
  <si>
    <t>125</t>
  </si>
  <si>
    <t>АЛЛЕЙНАЯ ул.</t>
  </si>
  <si>
    <t>ПОГРАНИЧНАЯ ул.</t>
  </si>
  <si>
    <t>28, К 1</t>
  </si>
  <si>
    <t>445,9</t>
  </si>
  <si>
    <t>563,8</t>
  </si>
  <si>
    <t>615,1</t>
  </si>
  <si>
    <t>257</t>
  </si>
  <si>
    <t>1052,5</t>
  </si>
  <si>
    <t>416,7</t>
  </si>
  <si>
    <t>634,3</t>
  </si>
  <si>
    <t>529,1</t>
  </si>
  <si>
    <t>686,2</t>
  </si>
  <si>
    <t>760,1</t>
  </si>
  <si>
    <t>485,2</t>
  </si>
  <si>
    <t>1215</t>
  </si>
  <si>
    <t>480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</si>
</sst>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left" wrapText="1"/>
    </xf>
    <xf numFmtId="49" fontId="5" fillId="33" borderId="13" xfId="0" applyNumberFormat="1" applyFont="1" applyFill="1" applyBorder="1" applyAlignment="1">
      <alignment horizontal="left" wrapText="1"/>
    </xf>
    <xf numFmtId="164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1" zoomScaleNormal="81" zoomScaleSheetLayoutView="100" zoomScalePageLayoutView="34" workbookViewId="0" topLeftCell="A1">
      <pane xSplit="2" ySplit="12" topLeftCell="D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H45" sqref="H4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10" width="11.625" style="1" customWidth="1"/>
    <col min="11" max="11" width="13.625" style="1" customWidth="1"/>
    <col min="12" max="16384" width="9.125" style="1" customWidth="1"/>
  </cols>
  <sheetData>
    <row r="1" spans="2:6" s="6" customFormat="1" ht="15.75">
      <c r="B1" s="7"/>
      <c r="C1" s="7"/>
      <c r="D1" s="8"/>
      <c r="F1" s="6" t="s">
        <v>36</v>
      </c>
    </row>
    <row r="2" spans="2:6" s="6" customFormat="1" ht="15.75">
      <c r="B2" s="9"/>
      <c r="C2" s="9"/>
      <c r="D2" s="8"/>
      <c r="F2" s="6" t="s">
        <v>37</v>
      </c>
    </row>
    <row r="3" spans="2:6" s="6" customFormat="1" ht="15.75">
      <c r="B3" s="9"/>
      <c r="C3" s="9"/>
      <c r="D3" s="8"/>
      <c r="F3" s="6" t="s">
        <v>38</v>
      </c>
    </row>
    <row r="4" spans="1:3" s="6" customFormat="1" ht="14.25" customHeight="1">
      <c r="A4" s="10"/>
      <c r="B4" s="11"/>
      <c r="C4" s="11"/>
    </row>
    <row r="5" spans="1:4" s="13" customFormat="1" ht="54.75" customHeight="1">
      <c r="A5" s="46" t="s">
        <v>22</v>
      </c>
      <c r="B5" s="46"/>
      <c r="C5" s="12"/>
      <c r="D5" s="12"/>
    </row>
    <row r="6" spans="1:4" s="6" customFormat="1" ht="18.75" customHeight="1">
      <c r="A6" s="49" t="s">
        <v>39</v>
      </c>
      <c r="B6" s="49"/>
      <c r="C6" s="50"/>
      <c r="D6" s="50"/>
    </row>
    <row r="7" spans="1:10" s="14" customFormat="1" ht="33.75" customHeight="1">
      <c r="A7" s="47" t="s">
        <v>7</v>
      </c>
      <c r="B7" s="48" t="s">
        <v>8</v>
      </c>
      <c r="C7" s="35" t="s">
        <v>29</v>
      </c>
      <c r="D7" s="37" t="s">
        <v>30</v>
      </c>
      <c r="E7" s="37" t="s">
        <v>32</v>
      </c>
      <c r="F7" s="38" t="s">
        <v>31</v>
      </c>
      <c r="G7" s="37" t="s">
        <v>42</v>
      </c>
      <c r="H7" s="37" t="s">
        <v>42</v>
      </c>
      <c r="I7" s="37" t="s">
        <v>42</v>
      </c>
      <c r="J7" s="39" t="s">
        <v>43</v>
      </c>
    </row>
    <row r="8" spans="1:10" s="14" customFormat="1" ht="18" customHeight="1">
      <c r="A8" s="47"/>
      <c r="B8" s="48"/>
      <c r="C8" s="36" t="s">
        <v>24</v>
      </c>
      <c r="D8" s="37" t="s">
        <v>40</v>
      </c>
      <c r="E8" s="37" t="s">
        <v>41</v>
      </c>
      <c r="F8" s="38" t="s">
        <v>28</v>
      </c>
      <c r="G8" s="37" t="s">
        <v>25</v>
      </c>
      <c r="H8" s="37" t="s">
        <v>26</v>
      </c>
      <c r="I8" s="37" t="s">
        <v>27</v>
      </c>
      <c r="J8" s="39" t="s">
        <v>44</v>
      </c>
    </row>
    <row r="9" spans="1:10" s="6" customFormat="1" ht="13.5" customHeight="1">
      <c r="A9" s="15"/>
      <c r="B9" s="15" t="s">
        <v>9</v>
      </c>
      <c r="C9" s="37" t="s">
        <v>33</v>
      </c>
      <c r="D9" s="37" t="s">
        <v>49</v>
      </c>
      <c r="E9" s="37" t="s">
        <v>50</v>
      </c>
      <c r="F9" s="37" t="s">
        <v>51</v>
      </c>
      <c r="G9" s="37" t="s">
        <v>52</v>
      </c>
      <c r="H9" s="37" t="s">
        <v>53</v>
      </c>
      <c r="I9" s="37" t="s">
        <v>54</v>
      </c>
      <c r="J9" s="39" t="s">
        <v>55</v>
      </c>
    </row>
    <row r="10" spans="1:10" s="6" customFormat="1" ht="13.5" customHeight="1" thickBot="1">
      <c r="A10" s="15"/>
      <c r="B10" s="15" t="s">
        <v>10</v>
      </c>
      <c r="C10" s="37" t="s">
        <v>33</v>
      </c>
      <c r="D10" s="37" t="s">
        <v>49</v>
      </c>
      <c r="E10" s="37" t="s">
        <v>50</v>
      </c>
      <c r="F10" s="37" t="s">
        <v>51</v>
      </c>
      <c r="G10" s="37" t="s">
        <v>52</v>
      </c>
      <c r="H10" s="37" t="s">
        <v>53</v>
      </c>
      <c r="I10" s="37" t="s">
        <v>54</v>
      </c>
      <c r="J10" s="39" t="s">
        <v>55</v>
      </c>
    </row>
    <row r="11" spans="1:10" s="6" customFormat="1" ht="13.5" customHeight="1" thickTop="1">
      <c r="A11" s="41" t="s">
        <v>6</v>
      </c>
      <c r="B11" s="24" t="s">
        <v>3</v>
      </c>
      <c r="C11" s="16">
        <f aca="true" t="shared" si="0" ref="C11:I11">C10*45%/100</f>
        <v>3.1576500000000003</v>
      </c>
      <c r="D11" s="16">
        <f t="shared" si="0"/>
        <v>4.73625</v>
      </c>
      <c r="E11" s="16">
        <f t="shared" si="0"/>
        <v>1.8751499999999999</v>
      </c>
      <c r="F11" s="16">
        <f t="shared" si="0"/>
        <v>2.85435</v>
      </c>
      <c r="G11" s="16">
        <f t="shared" si="0"/>
        <v>2.3809500000000003</v>
      </c>
      <c r="H11" s="16">
        <f t="shared" si="0"/>
        <v>3.0879000000000003</v>
      </c>
      <c r="I11" s="16">
        <f t="shared" si="0"/>
        <v>3.42045</v>
      </c>
      <c r="J11" s="16">
        <f>J10*45%/100</f>
        <v>2.1834000000000002</v>
      </c>
    </row>
    <row r="12" spans="1:10" s="13" customFormat="1" ht="13.5" customHeight="1">
      <c r="A12" s="42"/>
      <c r="B12" s="25" t="s">
        <v>13</v>
      </c>
      <c r="C12" s="17">
        <f aca="true" t="shared" si="1" ref="C12:J12">1007.68*C11</f>
        <v>3181.900752</v>
      </c>
      <c r="D12" s="17">
        <f t="shared" si="1"/>
        <v>4772.6244</v>
      </c>
      <c r="E12" s="17">
        <f t="shared" si="1"/>
        <v>1889.5511519999998</v>
      </c>
      <c r="F12" s="17">
        <f t="shared" si="1"/>
        <v>2876.271408</v>
      </c>
      <c r="G12" s="17">
        <f t="shared" si="1"/>
        <v>2399.235696</v>
      </c>
      <c r="H12" s="17">
        <f t="shared" si="1"/>
        <v>3111.615072</v>
      </c>
      <c r="I12" s="17">
        <f t="shared" si="1"/>
        <v>3446.719056</v>
      </c>
      <c r="J12" s="17">
        <f t="shared" si="1"/>
        <v>2200.168512</v>
      </c>
    </row>
    <row r="13" spans="1:10" s="6" customFormat="1" ht="13.5" customHeight="1">
      <c r="A13" s="42"/>
      <c r="B13" s="25" t="s">
        <v>2</v>
      </c>
      <c r="C13" s="5">
        <f aca="true" t="shared" si="2" ref="C13:J13">C12/C9/12</f>
        <v>0.37788</v>
      </c>
      <c r="D13" s="5">
        <f t="shared" si="2"/>
        <v>0.37788</v>
      </c>
      <c r="E13" s="5">
        <f t="shared" si="2"/>
        <v>0.37788</v>
      </c>
      <c r="F13" s="5">
        <f t="shared" si="2"/>
        <v>0.37788000000000005</v>
      </c>
      <c r="G13" s="5">
        <f t="shared" si="2"/>
        <v>0.37788</v>
      </c>
      <c r="H13" s="5">
        <f t="shared" si="2"/>
        <v>0.37788</v>
      </c>
      <c r="I13" s="5">
        <f t="shared" si="2"/>
        <v>0.37788</v>
      </c>
      <c r="J13" s="5">
        <f t="shared" si="2"/>
        <v>0.37788000000000005</v>
      </c>
    </row>
    <row r="14" spans="1:10" s="6" customFormat="1" ht="13.5" customHeight="1" thickBot="1">
      <c r="A14" s="43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</row>
    <row r="15" spans="1:10" s="6" customFormat="1" ht="13.5" customHeight="1" thickTop="1">
      <c r="A15" s="42" t="s">
        <v>16</v>
      </c>
      <c r="B15" s="31" t="s">
        <v>4</v>
      </c>
      <c r="C15" s="32">
        <f aca="true" t="shared" si="3" ref="C15:H15">C10*10%/10</f>
        <v>7.017</v>
      </c>
      <c r="D15" s="32">
        <f t="shared" si="3"/>
        <v>10.525</v>
      </c>
      <c r="E15" s="32">
        <f t="shared" si="3"/>
        <v>4.167</v>
      </c>
      <c r="F15" s="32">
        <f t="shared" si="3"/>
        <v>6.343</v>
      </c>
      <c r="G15" s="32">
        <f t="shared" si="3"/>
        <v>5.291</v>
      </c>
      <c r="H15" s="32">
        <f t="shared" si="3"/>
        <v>6.862</v>
      </c>
      <c r="I15" s="32">
        <f>I10*8%/10</f>
        <v>6.0808</v>
      </c>
      <c r="J15" s="32">
        <f>J10*8%/10</f>
        <v>3.8816</v>
      </c>
    </row>
    <row r="16" spans="1:10" s="6" customFormat="1" ht="13.5" customHeight="1">
      <c r="A16" s="42"/>
      <c r="B16" s="25" t="s">
        <v>13</v>
      </c>
      <c r="C16" s="5">
        <f aca="true" t="shared" si="4" ref="C16:J16">2281.73*C15</f>
        <v>16010.899410000002</v>
      </c>
      <c r="D16" s="5">
        <f t="shared" si="4"/>
        <v>24015.20825</v>
      </c>
      <c r="E16" s="5">
        <f t="shared" si="4"/>
        <v>9507.96891</v>
      </c>
      <c r="F16" s="5">
        <f t="shared" si="4"/>
        <v>14473.01339</v>
      </c>
      <c r="G16" s="5">
        <f t="shared" si="4"/>
        <v>12072.633430000002</v>
      </c>
      <c r="H16" s="5">
        <f t="shared" si="4"/>
        <v>15657.23126</v>
      </c>
      <c r="I16" s="5">
        <f t="shared" si="4"/>
        <v>13874.743784</v>
      </c>
      <c r="J16" s="5">
        <f t="shared" si="4"/>
        <v>8856.763168000001</v>
      </c>
    </row>
    <row r="17" spans="1:10" s="6" customFormat="1" ht="13.5" customHeight="1">
      <c r="A17" s="42"/>
      <c r="B17" s="25" t="s">
        <v>2</v>
      </c>
      <c r="C17" s="5">
        <f aca="true" t="shared" si="5" ref="C17:J17">C16/C9/12</f>
        <v>1.9014416666666667</v>
      </c>
      <c r="D17" s="5">
        <f t="shared" si="5"/>
        <v>1.9014416666666667</v>
      </c>
      <c r="E17" s="5">
        <f t="shared" si="5"/>
        <v>1.9014416666666667</v>
      </c>
      <c r="F17" s="5">
        <f t="shared" si="5"/>
        <v>1.901441666666667</v>
      </c>
      <c r="G17" s="5">
        <f t="shared" si="5"/>
        <v>1.901441666666667</v>
      </c>
      <c r="H17" s="5">
        <f t="shared" si="5"/>
        <v>1.9014416666666667</v>
      </c>
      <c r="I17" s="5">
        <f t="shared" si="5"/>
        <v>1.5211533333333334</v>
      </c>
      <c r="J17" s="5">
        <f t="shared" si="5"/>
        <v>1.5211533333333336</v>
      </c>
    </row>
    <row r="18" spans="1:10" s="6" customFormat="1" ht="13.5" customHeight="1" thickBot="1">
      <c r="A18" s="43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</row>
    <row r="19" spans="1:10" s="6" customFormat="1" ht="13.5" customHeight="1" thickTop="1">
      <c r="A19" s="41" t="s">
        <v>17</v>
      </c>
      <c r="B19" s="27" t="s">
        <v>11</v>
      </c>
      <c r="C19" s="37" t="s">
        <v>33</v>
      </c>
      <c r="D19" s="37" t="s">
        <v>56</v>
      </c>
      <c r="E19" s="37" t="s">
        <v>48</v>
      </c>
      <c r="F19" s="37" t="s">
        <v>57</v>
      </c>
      <c r="G19" s="37" t="s">
        <v>45</v>
      </c>
      <c r="H19" s="37" t="s">
        <v>46</v>
      </c>
      <c r="I19" s="37" t="s">
        <v>47</v>
      </c>
      <c r="J19" s="37" t="s">
        <v>34</v>
      </c>
    </row>
    <row r="20" spans="1:10" s="6" customFormat="1" ht="13.5" customHeight="1">
      <c r="A20" s="42"/>
      <c r="B20" s="28" t="s">
        <v>4</v>
      </c>
      <c r="C20" s="19">
        <f>C19*0.1</f>
        <v>70.17</v>
      </c>
      <c r="D20" s="19">
        <f>D19*0.075</f>
        <v>91.125</v>
      </c>
      <c r="E20" s="19">
        <f>E19*0.12</f>
        <v>30.84</v>
      </c>
      <c r="F20" s="19">
        <f>F19*0.1</f>
        <v>48</v>
      </c>
      <c r="G20" s="19">
        <f>G19*0.1</f>
        <v>44.59</v>
      </c>
      <c r="H20" s="19">
        <f>H19*0.1</f>
        <v>56.379999999999995</v>
      </c>
      <c r="I20" s="19">
        <f>I19*0.1</f>
        <v>61.510000000000005</v>
      </c>
      <c r="J20" s="19">
        <f>J19*0.09</f>
        <v>36.333</v>
      </c>
    </row>
    <row r="21" spans="1:10" s="6" customFormat="1" ht="13.5" customHeight="1">
      <c r="A21" s="42"/>
      <c r="B21" s="25" t="s">
        <v>13</v>
      </c>
      <c r="C21" s="4">
        <f aca="true" t="shared" si="6" ref="C21:J21">445.14*C20</f>
        <v>31235.4738</v>
      </c>
      <c r="D21" s="4">
        <f t="shared" si="6"/>
        <v>40563.3825</v>
      </c>
      <c r="E21" s="4">
        <f t="shared" si="6"/>
        <v>13728.1176</v>
      </c>
      <c r="F21" s="4">
        <f t="shared" si="6"/>
        <v>21366.72</v>
      </c>
      <c r="G21" s="4">
        <f t="shared" si="6"/>
        <v>19848.7926</v>
      </c>
      <c r="H21" s="4">
        <f t="shared" si="6"/>
        <v>25096.993199999997</v>
      </c>
      <c r="I21" s="4">
        <f t="shared" si="6"/>
        <v>27380.561400000002</v>
      </c>
      <c r="J21" s="4">
        <f t="shared" si="6"/>
        <v>16173.27162</v>
      </c>
    </row>
    <row r="22" spans="1:10" s="6" customFormat="1" ht="13.5" customHeight="1">
      <c r="A22" s="42"/>
      <c r="B22" s="25" t="s">
        <v>2</v>
      </c>
      <c r="C22" s="5">
        <f aca="true" t="shared" si="7" ref="C22:J22">C21/C9/12</f>
        <v>3.7095</v>
      </c>
      <c r="D22" s="5">
        <f t="shared" si="7"/>
        <v>3.2116692399049884</v>
      </c>
      <c r="E22" s="5">
        <f t="shared" si="7"/>
        <v>2.745403887688985</v>
      </c>
      <c r="F22" s="5">
        <f t="shared" si="7"/>
        <v>2.807125965631405</v>
      </c>
      <c r="G22" s="5">
        <f t="shared" si="7"/>
        <v>3.1261879606879606</v>
      </c>
      <c r="H22" s="5">
        <f t="shared" si="7"/>
        <v>3.047822937918973</v>
      </c>
      <c r="I22" s="5">
        <f t="shared" si="7"/>
        <v>3.0018595579529013</v>
      </c>
      <c r="J22" s="5">
        <f t="shared" si="7"/>
        <v>2.7777671784830997</v>
      </c>
    </row>
    <row r="23" spans="1:10" s="6" customFormat="1" ht="13.5" customHeight="1" thickBot="1">
      <c r="A23" s="43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</row>
    <row r="24" spans="1:10" s="6" customFormat="1" ht="13.5" customHeight="1" thickTop="1">
      <c r="A24" s="41" t="s">
        <v>18</v>
      </c>
      <c r="B24" s="24" t="s">
        <v>4</v>
      </c>
      <c r="C24" s="34">
        <f aca="true" t="shared" si="8" ref="C24:J24">C10*0.25%</f>
        <v>1.75425</v>
      </c>
      <c r="D24" s="34">
        <f t="shared" si="8"/>
        <v>2.63125</v>
      </c>
      <c r="E24" s="34">
        <f t="shared" si="8"/>
        <v>1.04175</v>
      </c>
      <c r="F24" s="34">
        <f t="shared" si="8"/>
        <v>1.58575</v>
      </c>
      <c r="G24" s="34">
        <f t="shared" si="8"/>
        <v>1.32275</v>
      </c>
      <c r="H24" s="34">
        <f t="shared" si="8"/>
        <v>1.7155000000000002</v>
      </c>
      <c r="I24" s="34">
        <f t="shared" si="8"/>
        <v>1.90025</v>
      </c>
      <c r="J24" s="34">
        <f t="shared" si="8"/>
        <v>1.213</v>
      </c>
    </row>
    <row r="25" spans="1:10" s="6" customFormat="1" ht="13.5" customHeight="1">
      <c r="A25" s="42"/>
      <c r="B25" s="25" t="s">
        <v>13</v>
      </c>
      <c r="C25" s="19">
        <f aca="true" t="shared" si="9" ref="C25:J25">71.18*C24</f>
        <v>124.86751500000001</v>
      </c>
      <c r="D25" s="19">
        <f t="shared" si="9"/>
        <v>187.29237500000002</v>
      </c>
      <c r="E25" s="19">
        <f t="shared" si="9"/>
        <v>74.151765</v>
      </c>
      <c r="F25" s="19">
        <f t="shared" si="9"/>
        <v>112.87368500000001</v>
      </c>
      <c r="G25" s="19">
        <f t="shared" si="9"/>
        <v>94.15334500000002</v>
      </c>
      <c r="H25" s="19">
        <f t="shared" si="9"/>
        <v>122.10929000000003</v>
      </c>
      <c r="I25" s="19">
        <f t="shared" si="9"/>
        <v>135.25979500000003</v>
      </c>
      <c r="J25" s="19">
        <f t="shared" si="9"/>
        <v>86.34134000000002</v>
      </c>
    </row>
    <row r="26" spans="1:10" s="6" customFormat="1" ht="13.5" customHeight="1">
      <c r="A26" s="42"/>
      <c r="B26" s="25" t="s">
        <v>2</v>
      </c>
      <c r="C26" s="19">
        <f aca="true" t="shared" si="10" ref="C26:J26">C25/C9/12</f>
        <v>0.014829166666666666</v>
      </c>
      <c r="D26" s="19">
        <f t="shared" si="10"/>
        <v>0.01482916666666667</v>
      </c>
      <c r="E26" s="19">
        <f t="shared" si="10"/>
        <v>0.014829166666666666</v>
      </c>
      <c r="F26" s="19">
        <f t="shared" si="10"/>
        <v>0.01482916666666667</v>
      </c>
      <c r="G26" s="19">
        <f t="shared" si="10"/>
        <v>0.01482916666666667</v>
      </c>
      <c r="H26" s="19">
        <f t="shared" si="10"/>
        <v>0.01482916666666667</v>
      </c>
      <c r="I26" s="19">
        <f t="shared" si="10"/>
        <v>0.01482916666666667</v>
      </c>
      <c r="J26" s="19">
        <f t="shared" si="10"/>
        <v>0.01482916666666667</v>
      </c>
    </row>
    <row r="27" spans="1:10" s="6" customFormat="1" ht="13.5" customHeight="1" thickBot="1">
      <c r="A27" s="43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</row>
    <row r="28" spans="1:10" s="6" customFormat="1" ht="13.5" customHeight="1" thickTop="1">
      <c r="A28" s="41" t="s">
        <v>19</v>
      </c>
      <c r="B28" s="24" t="s">
        <v>5</v>
      </c>
      <c r="C28" s="20">
        <f aca="true" t="shared" si="11" ref="C28:I28">C10*0.48%</f>
        <v>3.36816</v>
      </c>
      <c r="D28" s="20">
        <f t="shared" si="11"/>
        <v>5.052</v>
      </c>
      <c r="E28" s="20">
        <f t="shared" si="11"/>
        <v>2.0001599999999997</v>
      </c>
      <c r="F28" s="20">
        <f t="shared" si="11"/>
        <v>3.0446399999999993</v>
      </c>
      <c r="G28" s="20">
        <f t="shared" si="11"/>
        <v>2.5396799999999997</v>
      </c>
      <c r="H28" s="20">
        <f t="shared" si="11"/>
        <v>3.29376</v>
      </c>
      <c r="I28" s="20">
        <f t="shared" si="11"/>
        <v>3.6484799999999997</v>
      </c>
      <c r="J28" s="20">
        <f>J10*0.48%</f>
        <v>2.32896</v>
      </c>
    </row>
    <row r="29" spans="1:10" s="6" customFormat="1" ht="13.5" customHeight="1">
      <c r="A29" s="42"/>
      <c r="B29" s="25" t="s">
        <v>13</v>
      </c>
      <c r="C29" s="19">
        <f aca="true" t="shared" si="12" ref="C29:J29">45.32*C28</f>
        <v>152.6450112</v>
      </c>
      <c r="D29" s="19">
        <f t="shared" si="12"/>
        <v>228.95664</v>
      </c>
      <c r="E29" s="19">
        <f t="shared" si="12"/>
        <v>90.64725119999999</v>
      </c>
      <c r="F29" s="19">
        <f t="shared" si="12"/>
        <v>137.98308479999997</v>
      </c>
      <c r="G29" s="19">
        <f t="shared" si="12"/>
        <v>115.09829759999998</v>
      </c>
      <c r="H29" s="19">
        <f t="shared" si="12"/>
        <v>149.27320319999998</v>
      </c>
      <c r="I29" s="19">
        <f t="shared" si="12"/>
        <v>165.34911359999998</v>
      </c>
      <c r="J29" s="19">
        <f t="shared" si="12"/>
        <v>105.54846719999999</v>
      </c>
    </row>
    <row r="30" spans="1:10" s="6" customFormat="1" ht="13.5" customHeight="1">
      <c r="A30" s="42"/>
      <c r="B30" s="25" t="s">
        <v>2</v>
      </c>
      <c r="C30" s="19">
        <f aca="true" t="shared" si="13" ref="C30:J30">C29/C9/12</f>
        <v>0.018128</v>
      </c>
      <c r="D30" s="19">
        <f t="shared" si="13"/>
        <v>0.018128000000000002</v>
      </c>
      <c r="E30" s="19">
        <f t="shared" si="13"/>
        <v>0.018128</v>
      </c>
      <c r="F30" s="19">
        <f t="shared" si="13"/>
        <v>0.018128</v>
      </c>
      <c r="G30" s="19">
        <f t="shared" si="13"/>
        <v>0.018127999999999995</v>
      </c>
      <c r="H30" s="19">
        <f t="shared" si="13"/>
        <v>0.018127999999999995</v>
      </c>
      <c r="I30" s="19">
        <f t="shared" si="13"/>
        <v>0.018128</v>
      </c>
      <c r="J30" s="19">
        <f t="shared" si="13"/>
        <v>0.018128</v>
      </c>
    </row>
    <row r="31" spans="1:10" s="6" customFormat="1" ht="13.5" customHeight="1" thickBot="1">
      <c r="A31" s="43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</row>
    <row r="32" spans="1:10" s="6" customFormat="1" ht="13.5" customHeight="1" thickTop="1">
      <c r="A32" s="41" t="s">
        <v>20</v>
      </c>
      <c r="B32" s="27" t="s">
        <v>15</v>
      </c>
      <c r="C32" s="2">
        <v>0</v>
      </c>
      <c r="D32" s="2">
        <v>0</v>
      </c>
      <c r="E32" s="2">
        <v>0</v>
      </c>
      <c r="F32" s="2">
        <v>16</v>
      </c>
      <c r="G32" s="2">
        <v>0</v>
      </c>
      <c r="H32" s="2">
        <v>0</v>
      </c>
      <c r="I32" s="37" t="s">
        <v>35</v>
      </c>
      <c r="J32" s="37" t="s">
        <v>23</v>
      </c>
    </row>
    <row r="33" spans="1:10" s="6" customFormat="1" ht="13.5" customHeight="1">
      <c r="A33" s="42"/>
      <c r="B33" s="29" t="s">
        <v>4</v>
      </c>
      <c r="C33" s="3">
        <f>C32*15%</f>
        <v>0</v>
      </c>
      <c r="D33" s="3">
        <f aca="true" t="shared" si="14" ref="D33:J33">D32*10%</f>
        <v>0</v>
      </c>
      <c r="E33" s="3">
        <f t="shared" si="14"/>
        <v>0</v>
      </c>
      <c r="F33" s="3">
        <f t="shared" si="14"/>
        <v>1.6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1.2000000000000002</v>
      </c>
    </row>
    <row r="34" spans="1:10" s="6" customFormat="1" ht="13.5" customHeight="1">
      <c r="A34" s="42"/>
      <c r="B34" s="30" t="s">
        <v>1</v>
      </c>
      <c r="C34" s="4">
        <f aca="true" t="shared" si="15" ref="C34:J34">C33*1209.48</f>
        <v>0</v>
      </c>
      <c r="D34" s="4">
        <f t="shared" si="15"/>
        <v>0</v>
      </c>
      <c r="E34" s="4">
        <f t="shared" si="15"/>
        <v>0</v>
      </c>
      <c r="F34" s="4">
        <f t="shared" si="15"/>
        <v>1935.1680000000001</v>
      </c>
      <c r="G34" s="4">
        <f t="shared" si="15"/>
        <v>0</v>
      </c>
      <c r="H34" s="4">
        <f t="shared" si="15"/>
        <v>0</v>
      </c>
      <c r="I34" s="4">
        <f t="shared" si="15"/>
        <v>0</v>
      </c>
      <c r="J34" s="4">
        <f t="shared" si="15"/>
        <v>1451.3760000000002</v>
      </c>
    </row>
    <row r="35" spans="1:10" s="6" customFormat="1" ht="13.5" customHeight="1">
      <c r="A35" s="42"/>
      <c r="B35" s="30" t="s">
        <v>2</v>
      </c>
      <c r="C35" s="5">
        <f aca="true" t="shared" si="16" ref="C35:J35">C34/C9</f>
        <v>0</v>
      </c>
      <c r="D35" s="5">
        <f t="shared" si="16"/>
        <v>0</v>
      </c>
      <c r="E35" s="5">
        <f t="shared" si="16"/>
        <v>0</v>
      </c>
      <c r="F35" s="5">
        <f t="shared" si="16"/>
        <v>3.050871827211099</v>
      </c>
      <c r="G35" s="5">
        <f t="shared" si="16"/>
        <v>0</v>
      </c>
      <c r="H35" s="5">
        <f t="shared" si="16"/>
        <v>0</v>
      </c>
      <c r="I35" s="5">
        <f t="shared" si="16"/>
        <v>0</v>
      </c>
      <c r="J35" s="5">
        <f t="shared" si="16"/>
        <v>2.991294311624073</v>
      </c>
    </row>
    <row r="36" spans="1:10" s="6" customFormat="1" ht="13.5" customHeight="1" thickBot="1">
      <c r="A36" s="43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</row>
    <row r="37" spans="1:11" s="15" customFormat="1" ht="13.5" customHeight="1" thickTop="1">
      <c r="A37" s="44" t="s">
        <v>12</v>
      </c>
      <c r="B37" s="45"/>
      <c r="C37" s="21">
        <f aca="true" t="shared" si="17" ref="C37:J37">C12+C16+C21+C25+C29+C34</f>
        <v>50705.78648820001</v>
      </c>
      <c r="D37" s="21">
        <f t="shared" si="17"/>
        <v>69767.46416500001</v>
      </c>
      <c r="E37" s="21">
        <f t="shared" si="17"/>
        <v>25290.4366782</v>
      </c>
      <c r="F37" s="21">
        <f t="shared" si="17"/>
        <v>40902.0295678</v>
      </c>
      <c r="G37" s="21">
        <f t="shared" si="17"/>
        <v>34529.913368600006</v>
      </c>
      <c r="H37" s="21">
        <f t="shared" si="17"/>
        <v>44137.2220252</v>
      </c>
      <c r="I37" s="21">
        <f t="shared" si="17"/>
        <v>45002.6331486</v>
      </c>
      <c r="J37" s="21">
        <f t="shared" si="17"/>
        <v>28873.4691072</v>
      </c>
      <c r="K37" s="40">
        <f>SUM(D37:J37)</f>
        <v>288503.1680606</v>
      </c>
    </row>
    <row r="38" spans="3:10" s="15" customFormat="1" ht="13.5" customHeight="1">
      <c r="C38" s="22"/>
      <c r="D38" s="22"/>
      <c r="E38" s="22"/>
      <c r="F38" s="22"/>
      <c r="G38" s="22"/>
      <c r="H38" s="22"/>
      <c r="I38" s="22"/>
      <c r="J38" s="22"/>
    </row>
    <row r="39" spans="3:10" s="15" customFormat="1" ht="13.5" customHeight="1">
      <c r="C39" s="23">
        <f aca="true" t="shared" si="18" ref="C39:J39">C37/C9/12</f>
        <v>6.021778833333333</v>
      </c>
      <c r="D39" s="23">
        <f t="shared" si="18"/>
        <v>5.523948073238323</v>
      </c>
      <c r="E39" s="23">
        <f t="shared" si="18"/>
        <v>5.057682721022318</v>
      </c>
      <c r="F39" s="23">
        <f t="shared" si="18"/>
        <v>5.373644117898997</v>
      </c>
      <c r="G39" s="23">
        <f t="shared" si="18"/>
        <v>5.438466794021295</v>
      </c>
      <c r="H39" s="23">
        <f t="shared" si="18"/>
        <v>5.360101771252307</v>
      </c>
      <c r="I39" s="23">
        <f t="shared" si="18"/>
        <v>4.933850057952901</v>
      </c>
      <c r="J39" s="23">
        <f t="shared" si="18"/>
        <v>4.9590322044517725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1">
    <mergeCell ref="A15:A18"/>
    <mergeCell ref="A19:A23"/>
    <mergeCell ref="A24:A27"/>
    <mergeCell ref="A32:A36"/>
    <mergeCell ref="A37:B37"/>
    <mergeCell ref="A28:A31"/>
    <mergeCell ref="A5:B5"/>
    <mergeCell ref="A7:A8"/>
    <mergeCell ref="B7:B8"/>
    <mergeCell ref="A6:D6"/>
    <mergeCell ref="A11:A1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2015-10-13T13:47:31Z</cp:lastPrinted>
  <dcterms:created xsi:type="dcterms:W3CDTF">2007-12-13T08:11:03Z</dcterms:created>
  <dcterms:modified xsi:type="dcterms:W3CDTF">2015-11-27T12:20:59Z</dcterms:modified>
  <cp:category/>
  <cp:version/>
  <cp:contentType/>
  <cp:contentStatus/>
</cp:coreProperties>
</file>